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65F30700-E46D-4B65-98CC-32CA7E07F76C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4" l="1"/>
  <c r="J23" i="4" l="1"/>
  <c r="J22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5" i="4"/>
  <c r="L25" i="4" s="1"/>
  <c r="K23" i="4"/>
  <c r="L23" i="4" s="1"/>
  <c r="K29" i="4"/>
  <c r="L29" i="4" s="1"/>
  <c r="K27" i="4"/>
  <c r="L27" i="4" s="1"/>
  <c r="K21" i="4"/>
  <c r="L21" i="4" s="1"/>
  <c r="J26" i="4"/>
  <c r="J27" i="4"/>
  <c r="J28" i="4"/>
  <c r="J29" i="4"/>
  <c r="J24" i="4"/>
  <c r="J25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5" i="4" s="1"/>
  <c r="D4" i="5"/>
  <c r="U8" i="4" l="1"/>
  <c r="U7" i="4"/>
  <c r="U3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<sst xmlns="http://schemas.openxmlformats.org/spreadsheetml/2006/main" count="107" uniqueCount="93">
  <si>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</si>
  <si>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</si>
  <si>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</si>
  <si>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</si>
  <si>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</si>
  <si>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</si>
  <si>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</si>
  <si>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</si>
  <si>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</si>
  <si>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</si>
  <si>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</si>
  <si>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</si>
  <si>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</si>
  <si>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</si>
  <si>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</si>
  <si>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</si>
  <si>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</si>
  <si>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</si>
  <si>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</si>
  <si>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</si>
  <si>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</si>
  <si>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</si>
  <si>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</si>
  <si>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</si>
  <si>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</si>
  <si>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</si>
  <si>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</si>
  <si>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</si>
  <si>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</si>
  <si>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</si>
  <si>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</si>
  <si>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</si>
  <si>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</si>
  <si>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</si>
  <si>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</si>
  <si>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</si>
  <si>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</si>
  <si>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</si>
  <si>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</si>
  <si>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</si>
  <si>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</si>
  <si>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</si>
  <si>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</si>
  <si>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</si>
  <si>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</si>
  <si>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</si>
  <si>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</si>
  <si>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</si>
  <si>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</si>
  <si>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</si>
  <si>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</si>
  <si>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</si>
  <si>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</si>
  <si>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</si>
  <si>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</si>
  <si>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</si>
  <si>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</si>
  <si>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</si>
  <si>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</si>
  <si>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</si>
  <si>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</si>
  <si>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</si>
  <si>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</si>
  <si>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</si>
  <si>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</si>
  <si>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</si>
  <si>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</si>
  <si>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</si>
  <si>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</si>
  <si>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</si>
  <si>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</si>
  <si>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</si>
  <si>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</si>
  <si>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</si>
  <si>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</si>
  <si>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</si>
  <si>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</si>
  <si>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</si>
  <si>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</si>
  <si>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</si>
  <si>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</si>
  <si>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</si>
  <si>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カペシタビン</t>
    <phoneticPr fontId="1"/>
  </si>
  <si>
    <t>カペシタビン錠300㎎×＿＿錠</t>
    <rPh sb="6" eb="7">
      <t>ジョウ</t>
    </rPh>
    <rPh sb="14" eb="15">
      <t>ジョウ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</si>
  <si>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</si>
  <si>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</si>
  <si>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</si>
  <si>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</si>
  <si>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</si>
  <si>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Cape+B-mab</t>
    <phoneticPr fontId="1"/>
  </si>
  <si>
    <t>㎎/Kg</t>
    <phoneticPr fontId="1"/>
  </si>
  <si>
    <t>ベバシズマブ</t>
    <phoneticPr fontId="1"/>
  </si>
  <si>
    <t>不要</t>
    <rPh sb="0" eb="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</si>
</sst>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21</xdr:row>
      <xdr:rowOff>101600</xdr:rowOff>
    </xdr:from>
    <xdr:to>
      <xdr:col>13</xdr:col>
      <xdr:colOff>120650</xdr:colOff>
      <xdr:row>22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23</xdr:row>
      <xdr:rowOff>101600</xdr:rowOff>
    </xdr:from>
    <xdr:to>
      <xdr:col>13</xdr:col>
      <xdr:colOff>114300</xdr:colOff>
      <xdr:row>24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211137</xdr:colOff>
      <xdr:row>9</xdr:row>
      <xdr:rowOff>11113</xdr:rowOff>
    </xdr:from>
    <xdr:to>
      <xdr:col>26</xdr:col>
      <xdr:colOff>55562</xdr:colOff>
      <xdr:row>10</xdr:row>
      <xdr:rowOff>33115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148387" y="1868488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21</xdr:row>
      <xdr:rowOff>127000</xdr:rowOff>
    </xdr:from>
    <xdr:to>
      <xdr:col>23</xdr:col>
      <xdr:colOff>120650</xdr:colOff>
      <xdr:row>22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23</xdr:row>
      <xdr:rowOff>127000</xdr:rowOff>
    </xdr:from>
    <xdr:to>
      <xdr:col>23</xdr:col>
      <xdr:colOff>114300</xdr:colOff>
      <xdr:row>24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AA42"/>
  <sheetViews>
    <sheetView showGridLines="0" tabSelected="1" view="pageLayout" zoomScale="80" zoomScaleNormal="90" zoomScalePageLayoutView="80" workbookViewId="0">
      <selection activeCell="A14" sqref="A14:A15"/>
    </sheetView>
  </sheetViews>
  <sheetFormatPr defaultRowHeight="16.5"/>
  <cols>
    <col min="1" max="51" width="3.5" style="28" customWidth="1"/>
    <col min="52" max="16384" width="8.6640625" style="28"/>
  </cols>
  <sheetData>
    <row r="1" spans="1:27">
      <c r="A1" s="23" t="s">
        <v>31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7">
      <c r="A2" s="89" t="s">
        <v>89</v>
      </c>
      <c r="B2" s="89"/>
      <c r="C2" s="89"/>
      <c r="D2" s="89"/>
      <c r="E2" s="89"/>
      <c r="F2" s="22"/>
      <c r="G2" s="28" t="s">
        <v>9</v>
      </c>
      <c r="J2" s="24"/>
      <c r="K2" s="28" t="s">
        <v>13</v>
      </c>
      <c r="Q2" s="28" t="s">
        <v>5</v>
      </c>
      <c r="U2" s="84" t="s">
        <v>14</v>
      </c>
      <c r="V2" s="84"/>
      <c r="X2" s="84" t="s">
        <v>15</v>
      </c>
      <c r="Y2" s="84"/>
    </row>
    <row r="3" spans="1:27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2" t="s">
        <v>82</v>
      </c>
      <c r="L3" s="72"/>
      <c r="M3" s="72"/>
      <c r="N3" s="72"/>
      <c r="O3" s="72"/>
      <c r="P3" s="72"/>
      <c r="Q3" s="83">
        <v>2000</v>
      </c>
      <c r="R3" s="83"/>
      <c r="S3" s="72" t="s">
        <v>6</v>
      </c>
      <c r="T3" s="72"/>
      <c r="U3" s="73" t="str">
        <f t="shared" ref="U3:U8" si="0">IFERROR($D$6*Q3,"")</f>
        <v/>
      </c>
      <c r="V3" s="73"/>
      <c r="W3" s="29" t="str">
        <f t="shared" ref="W3:W8" si="1">IF(K3="","","➡")</f>
        <v>➡</v>
      </c>
      <c r="X3" s="69"/>
      <c r="Y3" s="69"/>
    </row>
    <row r="4" spans="1:27">
      <c r="A4" s="70" t="s">
        <v>0</v>
      </c>
      <c r="B4" s="70"/>
      <c r="C4" s="70"/>
      <c r="D4" s="71"/>
      <c r="E4" s="71"/>
      <c r="F4" s="71"/>
      <c r="G4" s="28" t="s">
        <v>3</v>
      </c>
      <c r="J4" s="29" t="str">
        <f>IF(K4="","","B")</f>
        <v>B</v>
      </c>
      <c r="K4" s="72" t="s">
        <v>91</v>
      </c>
      <c r="L4" s="72"/>
      <c r="M4" s="72"/>
      <c r="N4" s="72"/>
      <c r="O4" s="72"/>
      <c r="P4" s="72"/>
      <c r="Q4" s="83">
        <v>7.5</v>
      </c>
      <c r="R4" s="83"/>
      <c r="S4" s="72" t="s">
        <v>90</v>
      </c>
      <c r="T4" s="72"/>
      <c r="U4" s="73">
        <f>IFERROR($D$5*Q4,"")</f>
        <v>0</v>
      </c>
      <c r="V4" s="73"/>
      <c r="W4" s="29" t="str">
        <f t="shared" si="1"/>
        <v>➡</v>
      </c>
      <c r="X4" s="69"/>
      <c r="Y4" s="69"/>
    </row>
    <row r="5" spans="1:27">
      <c r="A5" s="70" t="s">
        <v>1</v>
      </c>
      <c r="B5" s="70"/>
      <c r="C5" s="70"/>
      <c r="D5" s="71"/>
      <c r="E5" s="71"/>
      <c r="F5" s="71"/>
      <c r="G5" s="28" t="s">
        <v>16</v>
      </c>
      <c r="J5" s="29" t="str">
        <f>IF(K5="","","C")</f>
        <v/>
      </c>
      <c r="K5" s="72"/>
      <c r="L5" s="72"/>
      <c r="M5" s="72"/>
      <c r="N5" s="72"/>
      <c r="O5" s="72"/>
      <c r="P5" s="72"/>
      <c r="Q5" s="83"/>
      <c r="R5" s="83"/>
      <c r="S5" s="72"/>
      <c r="T5" s="72"/>
      <c r="U5" s="73" t="str">
        <f>IFERROR($D$6*Q5,"")</f>
        <v/>
      </c>
      <c r="V5" s="73"/>
      <c r="W5" s="29" t="str">
        <f t="shared" si="1"/>
        <v/>
      </c>
      <c r="X5" s="69"/>
      <c r="Y5" s="69"/>
    </row>
    <row r="6" spans="1:27">
      <c r="A6" s="70" t="s">
        <v>2</v>
      </c>
      <c r="B6" s="70"/>
      <c r="C6" s="70"/>
      <c r="D6" s="82" t="str">
        <f>IF(AND($A$2&lt;&gt;"",$D$4&lt;&gt;""),D4^0.725*D5^0.425*0.007184,"")</f>
        <v/>
      </c>
      <c r="E6" s="82"/>
      <c r="F6" s="82"/>
      <c r="G6" s="28" t="s">
        <v>4</v>
      </c>
      <c r="J6" s="29" t="str">
        <f>IF(K6="","","D")</f>
        <v/>
      </c>
      <c r="K6" s="72"/>
      <c r="L6" s="72"/>
      <c r="M6" s="72"/>
      <c r="N6" s="72"/>
      <c r="O6" s="72"/>
      <c r="P6" s="72"/>
      <c r="Q6" s="83"/>
      <c r="R6" s="83"/>
      <c r="S6" s="72"/>
      <c r="T6" s="72"/>
      <c r="U6" s="73" t="str">
        <f t="shared" si="0"/>
        <v/>
      </c>
      <c r="V6" s="73"/>
      <c r="W6" s="29" t="str">
        <f t="shared" si="1"/>
        <v/>
      </c>
      <c r="X6" s="69"/>
      <c r="Y6" s="69"/>
    </row>
    <row r="7" spans="1:27">
      <c r="A7" s="70" t="s">
        <v>7</v>
      </c>
      <c r="B7" s="70"/>
      <c r="C7" s="70"/>
      <c r="D7" s="71"/>
      <c r="E7" s="71"/>
      <c r="F7" s="71"/>
      <c r="J7" s="29" t="str">
        <f>IF(K7="","","E")</f>
        <v/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3" t="str">
        <f>IFERROR($D$6*Q7,"")</f>
        <v/>
      </c>
      <c r="V7" s="73"/>
      <c r="W7" s="29" t="str">
        <f t="shared" si="1"/>
        <v/>
      </c>
      <c r="X7" s="69"/>
      <c r="Y7" s="69"/>
    </row>
    <row r="8" spans="1:27">
      <c r="A8" s="70" t="s">
        <v>8</v>
      </c>
      <c r="B8" s="70"/>
      <c r="C8" s="70"/>
      <c r="D8" s="71"/>
      <c r="E8" s="71"/>
      <c r="F8" s="71"/>
      <c r="J8" s="29" t="str">
        <f>IF(K8="","","F")</f>
        <v/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3" t="str">
        <f t="shared" si="0"/>
        <v/>
      </c>
      <c r="V8" s="73"/>
      <c r="W8" s="29" t="str">
        <f t="shared" si="1"/>
        <v/>
      </c>
      <c r="X8" s="69"/>
      <c r="Y8" s="69"/>
    </row>
    <row r="9" spans="1:27">
      <c r="A9" s="23" t="s">
        <v>27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7" ht="20" customHeight="1">
      <c r="I10" s="74" t="s">
        <v>19</v>
      </c>
      <c r="J10" s="75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7" ht="20" customHeight="1">
      <c r="I11" s="76" t="s">
        <v>28</v>
      </c>
      <c r="J11" s="77"/>
      <c r="K11" s="78" t="s">
        <v>20</v>
      </c>
      <c r="L11" s="79"/>
      <c r="M11" s="80" t="s">
        <v>29</v>
      </c>
      <c r="N11" s="81"/>
      <c r="O11" s="80">
        <v>2</v>
      </c>
      <c r="P11" s="81"/>
      <c r="Q11" s="80">
        <v>3</v>
      </c>
      <c r="R11" s="81"/>
      <c r="S11" s="80">
        <v>15</v>
      </c>
      <c r="T11" s="81"/>
      <c r="U11" s="62"/>
      <c r="V11" s="63"/>
      <c r="W11" s="80">
        <v>21</v>
      </c>
      <c r="X11" s="81"/>
      <c r="Y11" s="59"/>
      <c r="Z11" s="59"/>
      <c r="AA11" s="59"/>
    </row>
    <row r="12" spans="1:27" s="37" customFormat="1" ht="20" customHeight="1">
      <c r="A12" s="67"/>
      <c r="B12" s="85" t="s">
        <v>74</v>
      </c>
      <c r="C12" s="85"/>
      <c r="D12" s="85"/>
      <c r="E12" s="85"/>
      <c r="F12" s="85"/>
      <c r="G12" s="85"/>
      <c r="H12" s="85"/>
      <c r="I12" s="47"/>
      <c r="J12" s="48" t="str">
        <f>IF(I12="","","mL")</f>
        <v/>
      </c>
      <c r="K12" s="54"/>
      <c r="L12" s="55"/>
      <c r="M12" s="43"/>
      <c r="N12" s="33"/>
      <c r="O12" s="92" t="s">
        <v>92</v>
      </c>
      <c r="P12" s="93"/>
      <c r="Q12" s="92" t="s">
        <v>92</v>
      </c>
      <c r="R12" s="93"/>
      <c r="T12" s="33"/>
      <c r="U12" s="43"/>
      <c r="V12" s="60"/>
      <c r="X12" s="33"/>
    </row>
    <row r="13" spans="1:27" s="37" customFormat="1" ht="20" customHeight="1">
      <c r="A13" s="68"/>
      <c r="B13" s="66"/>
      <c r="C13" s="66"/>
      <c r="D13" s="66"/>
      <c r="E13" s="66"/>
      <c r="F13" s="66"/>
      <c r="G13" s="66"/>
      <c r="H13" s="6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4"/>
      <c r="P13" s="95"/>
      <c r="Q13" s="94"/>
      <c r="R13" s="95"/>
      <c r="S13" s="41"/>
      <c r="T13" s="38"/>
      <c r="U13" s="41"/>
      <c r="V13" s="61"/>
      <c r="W13" s="41"/>
      <c r="X13" s="38"/>
      <c r="Y13" s="41"/>
    </row>
    <row r="14" spans="1:27" s="37" customFormat="1" ht="20" customHeight="1">
      <c r="A14" s="67"/>
      <c r="B14" s="85" t="s">
        <v>83</v>
      </c>
      <c r="C14" s="85"/>
      <c r="D14" s="85"/>
      <c r="E14" s="85"/>
      <c r="F14" s="85"/>
      <c r="G14" s="85"/>
      <c r="H14" s="85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7" s="37" customFormat="1" ht="20" customHeight="1">
      <c r="A15" s="68"/>
      <c r="B15" s="66"/>
      <c r="C15" s="66"/>
      <c r="D15" s="66"/>
      <c r="E15" s="66"/>
      <c r="F15" s="66"/>
      <c r="G15" s="66"/>
      <c r="H15" s="6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84</v>
      </c>
      <c r="N15" s="38"/>
      <c r="O15" s="41" t="s">
        <v>85</v>
      </c>
      <c r="P15" s="38"/>
      <c r="Q15" s="41" t="s">
        <v>85</v>
      </c>
      <c r="R15" s="38"/>
      <c r="S15" s="41" t="s">
        <v>86</v>
      </c>
      <c r="T15" s="38"/>
      <c r="U15" s="41" t="s">
        <v>87</v>
      </c>
      <c r="V15" s="61"/>
      <c r="W15" s="41"/>
      <c r="X15" s="38"/>
      <c r="Y15" s="41"/>
    </row>
    <row r="16" spans="1:27" s="37" customFormat="1" ht="19" customHeight="1">
      <c r="A16" s="67" t="s">
        <v>11</v>
      </c>
      <c r="B16" s="88" t="s">
        <v>23</v>
      </c>
      <c r="C16" s="88"/>
      <c r="D16" s="88"/>
      <c r="E16" s="88"/>
      <c r="F16" s="88"/>
      <c r="G16" s="88"/>
      <c r="H16" s="88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68"/>
      <c r="B17" s="90" t="s">
        <v>25</v>
      </c>
      <c r="C17" s="90"/>
      <c r="D17" s="90"/>
      <c r="E17" s="90"/>
      <c r="F17" s="90"/>
      <c r="G17" s="90"/>
      <c r="H17" s="90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67" t="s">
        <v>12</v>
      </c>
      <c r="B18" s="85" t="s">
        <v>22</v>
      </c>
      <c r="C18" s="85"/>
      <c r="D18" s="85"/>
      <c r="E18" s="85"/>
      <c r="F18" s="85"/>
      <c r="G18" s="85"/>
      <c r="H18" s="85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68"/>
      <c r="B19" s="66" t="s">
        <v>21</v>
      </c>
      <c r="C19" s="66"/>
      <c r="D19" s="66"/>
      <c r="E19" s="66"/>
      <c r="F19" s="66"/>
      <c r="G19" s="66"/>
      <c r="H19" s="6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19" customHeight="1">
      <c r="A20" s="67" t="s">
        <v>76</v>
      </c>
      <c r="B20" s="88" t="s">
        <v>80</v>
      </c>
      <c r="C20" s="88"/>
      <c r="D20" s="88"/>
      <c r="E20" s="88"/>
      <c r="F20" s="88"/>
      <c r="G20" s="88"/>
      <c r="H20" s="88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U20" s="43"/>
      <c r="V20" s="60"/>
      <c r="X20" s="33"/>
    </row>
    <row r="21" spans="1:25" s="37" customFormat="1" ht="20" customHeight="1">
      <c r="A21" s="68"/>
      <c r="B21" s="90" t="s">
        <v>81</v>
      </c>
      <c r="C21" s="90"/>
      <c r="D21" s="90"/>
      <c r="E21" s="90"/>
      <c r="F21" s="90"/>
      <c r="G21" s="90"/>
      <c r="H21" s="91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67" t="s">
        <v>77</v>
      </c>
      <c r="B22" s="85" t="s">
        <v>78</v>
      </c>
      <c r="C22" s="85"/>
      <c r="D22" s="85"/>
      <c r="E22" s="85"/>
      <c r="F22" s="85"/>
      <c r="G22" s="85"/>
      <c r="H22" s="85"/>
      <c r="I22" s="47">
        <v>50</v>
      </c>
      <c r="J22" s="48" t="str">
        <f>IF(I22="","","mL")</f>
        <v>mL</v>
      </c>
      <c r="K22" s="34"/>
      <c r="L22" s="35"/>
      <c r="M22" s="36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68"/>
      <c r="B23" s="66" t="s">
        <v>79</v>
      </c>
      <c r="C23" s="66"/>
      <c r="D23" s="66"/>
      <c r="E23" s="66"/>
      <c r="F23" s="66"/>
      <c r="G23" s="66"/>
      <c r="H23" s="6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67" t="s">
        <v>88</v>
      </c>
      <c r="B24" s="85" t="s">
        <v>24</v>
      </c>
      <c r="C24" s="85"/>
      <c r="D24" s="85"/>
      <c r="E24" s="85"/>
      <c r="F24" s="85"/>
      <c r="G24" s="85"/>
      <c r="H24" s="85"/>
      <c r="I24" s="47"/>
      <c r="J24" s="48" t="str">
        <f>IF(I24="","","mL")</f>
        <v/>
      </c>
      <c r="K24" s="42"/>
      <c r="L24" s="33"/>
      <c r="M24" s="36"/>
      <c r="N24" s="33"/>
      <c r="P24" s="33"/>
      <c r="R24" s="33"/>
      <c r="T24" s="33"/>
      <c r="U24" s="43"/>
      <c r="V24" s="60"/>
      <c r="X24" s="33"/>
    </row>
    <row r="25" spans="1:25" s="37" customFormat="1" ht="20" customHeight="1">
      <c r="A25" s="68"/>
      <c r="B25" s="66" t="s">
        <v>26</v>
      </c>
      <c r="C25" s="66"/>
      <c r="D25" s="66"/>
      <c r="E25" s="66"/>
      <c r="F25" s="66"/>
      <c r="G25" s="66"/>
      <c r="H25" s="66"/>
      <c r="I25" s="49"/>
      <c r="J25" s="48" t="str">
        <f>IF(I25="","","hr")</f>
        <v/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67"/>
      <c r="B26" s="85"/>
      <c r="C26" s="85"/>
      <c r="D26" s="85"/>
      <c r="E26" s="85"/>
      <c r="F26" s="85"/>
      <c r="G26" s="85"/>
      <c r="H26" s="85"/>
      <c r="I26" s="47"/>
      <c r="J26" s="48" t="str">
        <f>IF(I26="","","mL")</f>
        <v/>
      </c>
      <c r="K26" s="34"/>
      <c r="L26" s="35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68"/>
      <c r="B27" s="66"/>
      <c r="C27" s="66"/>
      <c r="D27" s="66"/>
      <c r="E27" s="66"/>
      <c r="F27" s="66"/>
      <c r="G27" s="66"/>
      <c r="H27" s="6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67"/>
      <c r="B28" s="85"/>
      <c r="C28" s="85"/>
      <c r="D28" s="85"/>
      <c r="E28" s="85"/>
      <c r="F28" s="85"/>
      <c r="G28" s="85"/>
      <c r="H28" s="85"/>
      <c r="I28" s="47"/>
      <c r="J28" s="48" t="str">
        <f>IF(I28="","","mL")</f>
        <v/>
      </c>
      <c r="K28" s="42"/>
      <c r="L28" s="33"/>
      <c r="M28" s="36"/>
      <c r="N28" s="35"/>
      <c r="P28" s="33"/>
      <c r="R28" s="33"/>
      <c r="T28" s="33"/>
      <c r="U28" s="43"/>
      <c r="V28" s="60"/>
      <c r="X28" s="33"/>
    </row>
    <row r="29" spans="1:25" s="37" customFormat="1" ht="20" customHeight="1">
      <c r="A29" s="68"/>
      <c r="B29" s="66"/>
      <c r="C29" s="66"/>
      <c r="D29" s="66"/>
      <c r="E29" s="66"/>
      <c r="F29" s="66"/>
      <c r="G29" s="66"/>
      <c r="H29" s="66"/>
      <c r="I29" s="49"/>
      <c r="J29" s="50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67"/>
      <c r="B30" s="85"/>
      <c r="C30" s="85"/>
      <c r="D30" s="85"/>
      <c r="E30" s="85"/>
      <c r="F30" s="85"/>
      <c r="G30" s="85"/>
      <c r="H30" s="85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68"/>
      <c r="B31" s="66"/>
      <c r="C31" s="66"/>
      <c r="D31" s="66"/>
      <c r="E31" s="66"/>
      <c r="F31" s="66"/>
      <c r="G31" s="66"/>
      <c r="H31" s="6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86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87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67"/>
      <c r="B34" s="85"/>
      <c r="C34" s="85"/>
      <c r="D34" s="85"/>
      <c r="E34" s="85"/>
      <c r="F34" s="85"/>
      <c r="G34" s="85"/>
      <c r="H34" s="85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68"/>
      <c r="B35" s="66"/>
      <c r="C35" s="66"/>
      <c r="D35" s="66"/>
      <c r="E35" s="66"/>
      <c r="F35" s="66"/>
      <c r="G35" s="66"/>
      <c r="H35" s="6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67"/>
      <c r="B36" s="85"/>
      <c r="C36" s="85"/>
      <c r="D36" s="85"/>
      <c r="E36" s="85"/>
      <c r="F36" s="85"/>
      <c r="G36" s="85"/>
      <c r="H36" s="85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68"/>
      <c r="B37" s="66"/>
      <c r="C37" s="66"/>
      <c r="D37" s="66"/>
      <c r="E37" s="66"/>
      <c r="F37" s="66"/>
      <c r="G37" s="66"/>
      <c r="H37" s="6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30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75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33</v>
      </c>
    </row>
  </sheetData>
  <sheetProtection algorithmName="SHA-512" hashValue="hlO4G7VPAkUo6VePoVvOm+eN0C8zqGZNXmkVsP00iJtbRy9pkM/cHHLs5mu0EO+kKsG4AYFPX+gh6z01keml7Q==" saltValue="5l1/76Iud3+Ok0KDqs74Dg==" spinCount="100000" sheet="1" objects="1" scenarios="1" selectLockedCells="1"/>
  <mergeCells count="92">
    <mergeCell ref="Q12:R12"/>
    <mergeCell ref="Q13:R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1:H21"/>
    <mergeCell ref="B24:H24"/>
    <mergeCell ref="B25:H25"/>
    <mergeCell ref="B26:H26"/>
    <mergeCell ref="B27:H27"/>
    <mergeCell ref="B28:H28"/>
    <mergeCell ref="B29:H29"/>
    <mergeCell ref="B22:H22"/>
    <mergeCell ref="B30:H30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8:A29"/>
    <mergeCell ref="A26:A27"/>
    <mergeCell ref="A30:A31"/>
    <mergeCell ref="A24:A25"/>
    <mergeCell ref="A20:A21"/>
    <mergeCell ref="A32:A33"/>
    <mergeCell ref="B20:H20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B31:H31"/>
    <mergeCell ref="B23:H23"/>
    <mergeCell ref="A22:A23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7" t="str">
        <f>IF('1'!D7="","",'1'!D7)</f>
        <v/>
      </c>
      <c r="B2" s="107"/>
      <c r="C2" s="107"/>
      <c r="D2" s="108" t="str">
        <f>IF('1'!D8="","",'1'!D8)</f>
        <v/>
      </c>
      <c r="E2" s="108"/>
      <c r="F2" s="108"/>
      <c r="G2" s="108"/>
      <c r="H2" s="108"/>
      <c r="I2" s="6"/>
      <c r="J2" s="6"/>
      <c r="K2" s="6"/>
      <c r="L2" s="11"/>
      <c r="M2" s="101" t="s">
        <v>39</v>
      </c>
      <c r="N2" s="101"/>
      <c r="O2" s="101"/>
      <c r="P2" s="101"/>
      <c r="Q2" s="101"/>
      <c r="R2" s="101"/>
      <c r="S2" s="97" t="s">
        <v>40</v>
      </c>
      <c r="T2" s="97"/>
      <c r="U2" s="105" t="s">
        <v>41</v>
      </c>
      <c r="V2" s="105"/>
      <c r="W2" s="105"/>
      <c r="X2" s="105"/>
      <c r="Y2" s="105"/>
      <c r="Z2" s="105"/>
      <c r="AA2" s="105"/>
      <c r="AB2" s="105"/>
      <c r="AC2" s="105"/>
    </row>
    <row r="3" spans="1:29">
      <c r="A3" s="107"/>
      <c r="B3" s="107"/>
      <c r="C3" s="107"/>
      <c r="D3" s="108"/>
      <c r="E3" s="108"/>
      <c r="F3" s="108"/>
      <c r="G3" s="108"/>
      <c r="H3" s="108"/>
      <c r="I3" s="6" t="s">
        <v>43</v>
      </c>
      <c r="J3" s="6"/>
      <c r="K3" s="96" t="str">
        <f>IF(M3="","","治療薬1")</f>
        <v>治療薬1</v>
      </c>
      <c r="L3" s="96"/>
      <c r="M3" s="98" t="str">
        <f>IF('1'!K3="","",'1'!K3)</f>
        <v>カペシタビン</v>
      </c>
      <c r="N3" s="98"/>
      <c r="O3" s="98"/>
      <c r="P3" s="98"/>
      <c r="Q3" s="98"/>
      <c r="R3" s="98"/>
      <c r="S3" s="99" t="str">
        <f>IF('1'!X3&lt;&gt;"",'1'!X3,"")</f>
        <v/>
      </c>
      <c r="T3" s="99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44</v>
      </c>
      <c r="B4" s="16"/>
      <c r="C4" s="6"/>
      <c r="D4" s="100" t="str">
        <f>IF('1'!A2="","",'1'!A2)</f>
        <v>Cape+B-mab</v>
      </c>
      <c r="E4" s="100"/>
      <c r="F4" s="100"/>
      <c r="G4" s="100"/>
      <c r="H4" s="100"/>
      <c r="I4" s="100"/>
      <c r="J4" s="6"/>
      <c r="K4" s="96" t="str">
        <f>IF(M4="","","治療薬2")</f>
        <v>治療薬2</v>
      </c>
      <c r="L4" s="96"/>
      <c r="M4" s="98" t="str">
        <f>IF('1'!K4="","",'1'!K4)</f>
        <v>ベバシズマブ</v>
      </c>
      <c r="N4" s="98"/>
      <c r="O4" s="98"/>
      <c r="P4" s="98"/>
      <c r="Q4" s="98"/>
      <c r="R4" s="98"/>
      <c r="S4" s="99" t="str">
        <f>IF('1'!X4&lt;&gt;"",'1'!X4,"")</f>
        <v/>
      </c>
      <c r="T4" s="99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48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6" t="str">
        <f>IF(M5="","","治療薬3")</f>
        <v/>
      </c>
      <c r="L5" s="96"/>
      <c r="M5" s="98" t="str">
        <f>IF('1'!K5="","",'1'!K5)</f>
        <v/>
      </c>
      <c r="N5" s="98"/>
      <c r="O5" s="98"/>
      <c r="P5" s="98"/>
      <c r="Q5" s="98"/>
      <c r="R5" s="98"/>
      <c r="S5" s="99" t="str">
        <f>IF('1'!X5&lt;&gt;"",'1'!X5,"")</f>
        <v/>
      </c>
      <c r="T5" s="99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9">
        <f ca="1">TODAY()</f>
        <v>44135</v>
      </c>
      <c r="B6" s="109"/>
      <c r="C6" s="109"/>
      <c r="D6" s="109"/>
      <c r="E6" s="109"/>
      <c r="F6" s="6" t="s">
        <v>47</v>
      </c>
      <c r="G6" s="6"/>
      <c r="H6" s="6"/>
      <c r="I6" s="6"/>
      <c r="J6" s="6"/>
      <c r="K6" s="96" t="str">
        <f>IF(M6="","","治療薬4")</f>
        <v/>
      </c>
      <c r="L6" s="96"/>
      <c r="M6" s="98" t="str">
        <f>IF('1'!K6="","",'1'!K6)</f>
        <v/>
      </c>
      <c r="N6" s="98"/>
      <c r="O6" s="98"/>
      <c r="P6" s="98"/>
      <c r="Q6" s="98"/>
      <c r="R6" s="98"/>
      <c r="S6" s="99" t="str">
        <f>IF('1'!X6&lt;&gt;"",'1'!X6,"")</f>
        <v/>
      </c>
      <c r="T6" s="99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6"/>
      <c r="K7" s="96" t="str">
        <f>IF(M7="","","治療薬5")</f>
        <v/>
      </c>
      <c r="L7" s="96"/>
      <c r="M7" s="98" t="str">
        <f>IF('1'!K7="","",'1'!K7)</f>
        <v/>
      </c>
      <c r="N7" s="98"/>
      <c r="O7" s="98"/>
      <c r="P7" s="98"/>
      <c r="Q7" s="98"/>
      <c r="R7" s="98"/>
      <c r="S7" s="99" t="str">
        <f>IF('1'!X7&lt;&gt;"",'1'!X7,"")</f>
        <v/>
      </c>
      <c r="T7" s="99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6"/>
      <c r="B8" s="106"/>
      <c r="C8" s="106"/>
      <c r="D8" s="106"/>
      <c r="E8" s="106"/>
      <c r="F8" s="106"/>
      <c r="G8" s="106"/>
      <c r="H8" s="106"/>
      <c r="I8" s="106"/>
      <c r="J8" s="6"/>
      <c r="K8" s="96" t="str">
        <f>IF(M8="","","治療薬6")</f>
        <v/>
      </c>
      <c r="L8" s="96"/>
      <c r="M8" s="98" t="str">
        <f>IF('1'!K8="","",'1'!K8)</f>
        <v/>
      </c>
      <c r="N8" s="98"/>
      <c r="O8" s="98"/>
      <c r="P8" s="98"/>
      <c r="Q8" s="98"/>
      <c r="R8" s="98"/>
      <c r="S8" s="99" t="str">
        <f>IF('1'!X8&lt;&gt;"",'1'!X8,"")</f>
        <v/>
      </c>
      <c r="T8" s="99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49</v>
      </c>
      <c r="E11" s="5" t="s">
        <v>56</v>
      </c>
    </row>
    <row r="12" spans="1:29">
      <c r="B12" s="102" t="s">
        <v>66</v>
      </c>
      <c r="C12" s="102"/>
      <c r="D12" s="102"/>
    </row>
    <row r="13" spans="1:29">
      <c r="B13" s="103" t="s">
        <v>46</v>
      </c>
      <c r="C13" s="103"/>
      <c r="D13" s="103"/>
      <c r="E13" s="5" t="s">
        <v>54</v>
      </c>
      <c r="G13" s="5" t="s">
        <v>57</v>
      </c>
    </row>
    <row r="14" spans="1:29">
      <c r="G14" s="5" t="s">
        <v>69</v>
      </c>
    </row>
    <row r="15" spans="1:29">
      <c r="A15" s="18" t="s">
        <v>50</v>
      </c>
      <c r="E15" s="5" t="s">
        <v>55</v>
      </c>
    </row>
    <row r="16" spans="1:29">
      <c r="B16" s="102" t="s">
        <v>67</v>
      </c>
      <c r="C16" s="102"/>
      <c r="D16" s="102"/>
    </row>
    <row r="17" spans="1:29">
      <c r="B17" s="103" t="s">
        <v>46</v>
      </c>
      <c r="C17" s="103"/>
      <c r="D17" s="103"/>
      <c r="E17" s="5" t="s">
        <v>54</v>
      </c>
      <c r="G17" s="5" t="s">
        <v>58</v>
      </c>
    </row>
    <row r="18" spans="1:29">
      <c r="G18" s="5" t="s">
        <v>59</v>
      </c>
    </row>
    <row r="19" spans="1:29">
      <c r="A19" s="18" t="s">
        <v>51</v>
      </c>
      <c r="E19" s="5" t="s">
        <v>60</v>
      </c>
    </row>
    <row r="20" spans="1:29">
      <c r="B20" s="102" t="s">
        <v>66</v>
      </c>
      <c r="C20" s="102"/>
      <c r="D20" s="102"/>
    </row>
    <row r="21" spans="1:29">
      <c r="B21" s="103" t="s">
        <v>46</v>
      </c>
      <c r="C21" s="103"/>
      <c r="D21" s="103"/>
      <c r="E21" s="5" t="s">
        <v>54</v>
      </c>
      <c r="G21" s="5" t="s">
        <v>61</v>
      </c>
    </row>
    <row r="22" spans="1:29">
      <c r="G22" s="5" t="s">
        <v>62</v>
      </c>
    </row>
    <row r="23" spans="1:29">
      <c r="A23" s="18" t="s">
        <v>52</v>
      </c>
      <c r="E23" s="5" t="s">
        <v>63</v>
      </c>
    </row>
    <row r="24" spans="1:29">
      <c r="B24" s="102" t="s">
        <v>67</v>
      </c>
      <c r="C24" s="102"/>
      <c r="D24" s="102"/>
    </row>
    <row r="25" spans="1:29">
      <c r="B25" s="103" t="s">
        <v>46</v>
      </c>
      <c r="C25" s="103"/>
      <c r="D25" s="103"/>
      <c r="E25" s="5" t="s">
        <v>54</v>
      </c>
      <c r="G25" s="5" t="s">
        <v>65</v>
      </c>
    </row>
    <row r="26" spans="1:29">
      <c r="G26" s="5" t="s">
        <v>64</v>
      </c>
    </row>
    <row r="27" spans="1:29">
      <c r="A27" s="18" t="s">
        <v>53</v>
      </c>
      <c r="E27" s="5" t="s">
        <v>70</v>
      </c>
    </row>
    <row r="28" spans="1:29">
      <c r="B28" s="102" t="s">
        <v>66</v>
      </c>
      <c r="C28" s="102"/>
      <c r="D28" s="102"/>
    </row>
    <row r="29" spans="1:29">
      <c r="B29" s="103" t="s">
        <v>46</v>
      </c>
      <c r="C29" s="103"/>
      <c r="D29" s="103"/>
      <c r="E29" s="5" t="s">
        <v>54</v>
      </c>
      <c r="G29" s="5" t="s">
        <v>68</v>
      </c>
    </row>
    <row r="30" spans="1:29">
      <c r="G30" s="5" t="s">
        <v>71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2"/>
      <c r="C32" s="102"/>
      <c r="D32" s="102"/>
      <c r="S32" s="9"/>
      <c r="U32" s="9"/>
      <c r="Y32" s="5"/>
      <c r="Z32" s="9"/>
      <c r="AA32" s="5"/>
      <c r="AC32" s="5"/>
    </row>
    <row r="33" spans="1:29">
      <c r="B33" s="104" t="str">
        <f>IF(A31="","","無･軽度･中･重度")</f>
        <v/>
      </c>
      <c r="C33" s="104"/>
      <c r="D33" s="104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2020-10-31T02:47:36Z</dcterms:modified>
</cp:coreProperties>
</file>